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Ожид исп б-та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<sst xmlns="http://schemas.openxmlformats.org/spreadsheetml/2006/main" count="70" uniqueCount="70">
  <si>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показателей</t>
  </si>
  <si>
    <t>Расходы</t>
  </si>
  <si>
    <t>Доходы</t>
  </si>
  <si>
    <t>ВСЕГО ДОХОДОВ</t>
  </si>
  <si>
    <t>Общегосударственные вопросы</t>
  </si>
  <si>
    <t>Жилищно- коммунальное хозяйство</t>
  </si>
  <si>
    <t xml:space="preserve">    ВСЕГО РАСХОДОВ</t>
  </si>
  <si>
    <t>ИТОГО ДОХОДОВ</t>
  </si>
  <si>
    <t>Резервные фонды</t>
  </si>
  <si>
    <t>Другие общегосударственные вопросы</t>
  </si>
  <si>
    <t>ИТОГО СОБСТВЕННЫХ ДОХОДОВ</t>
  </si>
  <si>
    <t>Жилищное хозяйство</t>
  </si>
  <si>
    <t>Коммунальное хозяйство</t>
  </si>
  <si>
    <t>в тыс. руб.</t>
  </si>
  <si>
    <t>Источники внутреннего финансирования дефицита бюджета</t>
  </si>
  <si>
    <t>Физическая культура и спорт</t>
  </si>
  <si>
    <t>Благоустройство</t>
  </si>
  <si>
    <t xml:space="preserve">   Дотации</t>
  </si>
  <si>
    <t xml:space="preserve">   Субвенции</t>
  </si>
  <si>
    <r>
      <t xml:space="preserve">       Дефицит(-), профицит (+)</t>
    </r>
    <r>
      <rPr>
        <sz val="12"/>
        <rFont val="Times New Roman"/>
        <family val="1"/>
      </rPr>
      <t xml:space="preserve"> </t>
    </r>
  </si>
  <si>
    <t>БЕЗВОЗМЕЗДНЫЕ  ПОСТУПЛЕНИЯ</t>
  </si>
  <si>
    <t>Уточн.       годовой план   за 2009 год</t>
  </si>
  <si>
    <t>Налог на доходы физических лиц</t>
  </si>
  <si>
    <t>Налог на имущество физических лиц</t>
  </si>
  <si>
    <t xml:space="preserve">Доходы, получаемые в виде арендной платы за земельные участки </t>
  </si>
  <si>
    <t>Доходы от сдачи в аренду имущества</t>
  </si>
  <si>
    <t>Доходы от продажи  земельных участков</t>
  </si>
  <si>
    <t xml:space="preserve">Культура, кинематография </t>
  </si>
  <si>
    <t>Субсидии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</si>
  <si>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</si>
  <si>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</si>
  <si>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</si>
  <si>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</si>
  <si>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</si>
  <si>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Возврат остаков субсидий, субвенций и иных межбюджетных трансфертов, имеющих целевое назначение прошлых лет из бюджетов поселений</t>
  </si>
  <si>
    <t>Единый сельскохозяйственный налог</t>
  </si>
  <si>
    <t>Доходы от реализации иного имущества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</si>
  <si>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</si>
  <si>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</si>
  <si>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</si>
  <si>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Обслуживание государственного внутреннего и муниципального долга</t>
  </si>
  <si>
    <t>Акцизы по подакцизным товарам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</si>
  <si>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</si>
  <si>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</si>
  <si>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</si>
  <si>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Прогноз</t>
  </si>
  <si>
    <t>Доходы от компенсации затрат</t>
  </si>
  <si>
    <t>Иные межбюджетные трансферты</t>
  </si>
  <si>
    <t>2023 год</t>
  </si>
  <si>
    <t>Другие вопросы в области национальной безопасности и правоохранительной деятельности</t>
  </si>
  <si>
    <t>Условно утвержденные расходы</t>
  </si>
  <si>
    <t>2024 год</t>
  </si>
  <si>
    <t>БЕЗВОЗМЕЗДНЫЕ  ПОСТУПЛЕНИЯ ОТ НЕГОСУДАРСТВЕННЫХ ОРГАНИЗАЦИЙ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</si>
  <si>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</si>
  <si>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</si>
  <si>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НАЛОГОВЫЕ ДОХОДЫ</t>
  </si>
  <si>
    <t>НЕНАЛОГОВЫЕ ДОХОДЫ</t>
  </si>
  <si>
    <t>Плата за увеличение площади земельных участков</t>
  </si>
  <si>
    <t xml:space="preserve">                   Ожидаемое исполнение бюджета Окуловского городского поселения за 2022 год и прогноз на период 2023-2025 годов.</t>
  </si>
  <si>
    <t>Исполн. бюджета поселения за  2021 год</t>
  </si>
  <si>
    <t>Уточн.       годовой план на 01.10.2022 года</t>
  </si>
  <si>
    <t>Исполнение бюджета поселения на 01.10.2022 года</t>
  </si>
  <si>
    <t>Ожидаемое исполнение бюджета поселения за октябрь-декабрь 2022 года</t>
  </si>
  <si>
    <t>Ожидаемое исполнение за 2022 год</t>
  </si>
  <si>
    <t>Рост к ожидаемому исполнению за 2022 год</t>
  </si>
  <si>
    <t>2025 год</t>
  </si>
  <si>
    <t>Транспорт</t>
  </si>
  <si>
    <t>+20 619 ул.Ленина</t>
  </si>
  <si>
    <t>718,1 исполнено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</si>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</sst>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180" fontId="6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10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180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180" fontId="6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180" fontId="49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180" fontId="5" fillId="0" borderId="10" xfId="0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horizontal="left"/>
    </xf>
    <xf numFmtId="180" fontId="13" fillId="0" borderId="10" xfId="0" applyNumberFormat="1" applyFont="1" applyFill="1" applyBorder="1" applyAlignment="1">
      <alignment horizontal="center"/>
    </xf>
    <xf numFmtId="180" fontId="13" fillId="0" borderId="10" xfId="0" applyNumberFormat="1" applyFont="1" applyFill="1" applyBorder="1" applyAlignment="1">
      <alignment horizontal="right"/>
    </xf>
    <xf numFmtId="180" fontId="13" fillId="0" borderId="10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10" fontId="1" fillId="0" borderId="0" xfId="0" applyNumberFormat="1" applyFont="1" applyFill="1" applyAlignment="1" quotePrefix="1">
      <alignment/>
    </xf>
    <xf numFmtId="185" fontId="1" fillId="0" borderId="0" xfId="0" applyNumberFormat="1" applyFont="1" applyFill="1" applyAlignment="1">
      <alignment/>
    </xf>
    <xf numFmtId="180" fontId="5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40">
      <selection activeCell="L54" sqref="L54"/>
    </sheetView>
  </sheetViews>
  <sheetFormatPr defaultColWidth="9.00390625" defaultRowHeight="12.75" outlineLevelCol="1"/>
  <cols>
    <col min="1" max="1" width="40.75390625" style="5" customWidth="1"/>
    <col min="2" max="2" width="13.125" style="5" hidden="1" customWidth="1" outlineLevel="1"/>
    <col min="3" max="3" width="12.75390625" style="5" customWidth="1" collapsed="1"/>
    <col min="4" max="4" width="11.875" style="5" customWidth="1"/>
    <col min="5" max="5" width="14.625" style="5" customWidth="1"/>
    <col min="6" max="7" width="14.125" style="5" customWidth="1"/>
    <col min="8" max="8" width="11.125" style="5" customWidth="1"/>
    <col min="9" max="9" width="13.25390625" style="5" customWidth="1"/>
    <col min="10" max="10" width="11.375" style="5" bestFit="1" customWidth="1"/>
    <col min="11" max="11" width="10.875" style="5" customWidth="1"/>
    <col min="12" max="13" width="9.125" style="5" customWidth="1"/>
    <col min="14" max="14" width="12.75390625" style="5" bestFit="1" customWidth="1"/>
    <col min="15" max="15" width="9.125" style="5" customWidth="1"/>
    <col min="16" max="16" width="11.375" style="5" bestFit="1" customWidth="1"/>
    <col min="17" max="16384" width="9.125" style="5" customWidth="1"/>
  </cols>
  <sheetData>
    <row r="1" spans="1:7" ht="15.75">
      <c r="A1" s="4" t="s">
        <v>58</v>
      </c>
      <c r="B1" s="4"/>
      <c r="C1" s="4"/>
      <c r="D1" s="4"/>
      <c r="E1" s="4"/>
      <c r="F1" s="4"/>
      <c r="G1" s="4"/>
    </row>
    <row r="2" spans="1:11" ht="15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4" ht="15.75" customHeight="1">
      <c r="A3" s="57" t="s">
        <v>0</v>
      </c>
      <c r="B3" s="50" t="s">
        <v>21</v>
      </c>
      <c r="C3" s="50" t="s">
        <v>59</v>
      </c>
      <c r="D3" s="50" t="s">
        <v>60</v>
      </c>
      <c r="E3" s="50" t="s">
        <v>61</v>
      </c>
      <c r="F3" s="50" t="s">
        <v>62</v>
      </c>
      <c r="G3" s="50" t="s">
        <v>63</v>
      </c>
      <c r="H3" s="53" t="s">
        <v>45</v>
      </c>
      <c r="I3" s="53"/>
      <c r="J3" s="53"/>
      <c r="K3" s="53"/>
      <c r="N3" s="46"/>
    </row>
    <row r="4" spans="1:11" ht="37.5" customHeight="1">
      <c r="A4" s="58"/>
      <c r="B4" s="51"/>
      <c r="C4" s="51"/>
      <c r="D4" s="51"/>
      <c r="E4" s="51"/>
      <c r="F4" s="51"/>
      <c r="G4" s="51"/>
      <c r="H4" s="54" t="s">
        <v>48</v>
      </c>
      <c r="I4" s="50" t="s">
        <v>64</v>
      </c>
      <c r="J4" s="54" t="s">
        <v>51</v>
      </c>
      <c r="K4" s="53" t="s">
        <v>65</v>
      </c>
    </row>
    <row r="5" spans="1:11" ht="56.25" customHeight="1">
      <c r="A5" s="59"/>
      <c r="B5" s="52"/>
      <c r="C5" s="52"/>
      <c r="D5" s="52"/>
      <c r="E5" s="52"/>
      <c r="F5" s="52"/>
      <c r="G5" s="52"/>
      <c r="H5" s="55"/>
      <c r="I5" s="51"/>
      <c r="J5" s="55"/>
      <c r="K5" s="53"/>
    </row>
    <row r="6" spans="1:11" ht="15.75">
      <c r="A6" s="6">
        <v>1</v>
      </c>
      <c r="B6" s="2"/>
      <c r="C6" s="1"/>
      <c r="D6" s="1"/>
      <c r="E6" s="1"/>
      <c r="F6" s="1"/>
      <c r="G6" s="1"/>
      <c r="H6" s="32"/>
      <c r="I6" s="32"/>
      <c r="J6" s="32"/>
      <c r="K6" s="32"/>
    </row>
    <row r="7" spans="1:11" ht="15.75">
      <c r="A7" s="1" t="s">
        <v>2</v>
      </c>
      <c r="B7" s="2"/>
      <c r="C7" s="2"/>
      <c r="D7" s="3"/>
      <c r="E7" s="3"/>
      <c r="F7" s="3"/>
      <c r="G7" s="3"/>
      <c r="H7" s="32"/>
      <c r="I7" s="32"/>
      <c r="J7" s="32"/>
      <c r="K7" s="32"/>
    </row>
    <row r="8" spans="1:11" ht="15.75">
      <c r="A8" s="42" t="s">
        <v>55</v>
      </c>
      <c r="B8" s="43"/>
      <c r="C8" s="44">
        <f>C9+C10+C11+C12+C13+C14</f>
        <v>36625.1</v>
      </c>
      <c r="D8" s="44">
        <f aca="true" t="shared" si="0" ref="D8:K8">D9+D10+D11+D12+D13+D14</f>
        <v>36512</v>
      </c>
      <c r="E8" s="44">
        <f t="shared" si="0"/>
        <v>25223.1</v>
      </c>
      <c r="F8" s="44">
        <f t="shared" si="0"/>
        <v>13268.6</v>
      </c>
      <c r="G8" s="44">
        <f t="shared" si="0"/>
        <v>38491.7</v>
      </c>
      <c r="H8" s="44">
        <f t="shared" si="0"/>
        <v>38042</v>
      </c>
      <c r="I8" s="44">
        <f>H8/G8*100</f>
        <v>98.83169618385264</v>
      </c>
      <c r="J8" s="44">
        <f t="shared" si="0"/>
        <v>40477.3</v>
      </c>
      <c r="K8" s="44">
        <f t="shared" si="0"/>
        <v>42097.8</v>
      </c>
    </row>
    <row r="9" spans="1:14" ht="15.75">
      <c r="A9" s="16" t="s">
        <v>22</v>
      </c>
      <c r="B9" s="3"/>
      <c r="C9" s="39">
        <v>20293.1</v>
      </c>
      <c r="D9" s="3">
        <v>19848.1</v>
      </c>
      <c r="E9" s="3">
        <v>15273</v>
      </c>
      <c r="F9" s="3">
        <f>G9-E9</f>
        <v>6595.0999999999985</v>
      </c>
      <c r="G9" s="39">
        <v>21868.1</v>
      </c>
      <c r="H9" s="39">
        <v>22374.2</v>
      </c>
      <c r="I9" s="39">
        <f>H9/G9*100</f>
        <v>102.31433000580756</v>
      </c>
      <c r="J9" s="39">
        <v>23336.4</v>
      </c>
      <c r="K9" s="39">
        <v>24476.6</v>
      </c>
      <c r="N9" s="35"/>
    </row>
    <row r="10" spans="1:11" ht="15.75">
      <c r="A10" s="17" t="s">
        <v>41</v>
      </c>
      <c r="B10" s="3"/>
      <c r="C10" s="39">
        <v>5091</v>
      </c>
      <c r="D10" s="3">
        <v>5216.6</v>
      </c>
      <c r="E10" s="3">
        <v>4487.5</v>
      </c>
      <c r="F10" s="3">
        <f>G10-E10</f>
        <v>729.1000000000004</v>
      </c>
      <c r="G10" s="39">
        <v>5216.6</v>
      </c>
      <c r="H10" s="39">
        <v>5281.8</v>
      </c>
      <c r="I10" s="39">
        <f aca="true" t="shared" si="1" ref="I10:I60">H10/G10*100</f>
        <v>101.2498562281946</v>
      </c>
      <c r="J10" s="39">
        <v>5551.4</v>
      </c>
      <c r="K10" s="39">
        <v>5978.7</v>
      </c>
    </row>
    <row r="11" spans="1:11" ht="15.75">
      <c r="A11" s="17" t="s">
        <v>23</v>
      </c>
      <c r="B11" s="3"/>
      <c r="C11" s="39">
        <v>2307.6</v>
      </c>
      <c r="D11" s="3">
        <v>2503.3</v>
      </c>
      <c r="E11" s="3">
        <v>614.3</v>
      </c>
      <c r="F11" s="3">
        <f aca="true" t="shared" si="2" ref="F11:F23">G11-E11</f>
        <v>1915.7</v>
      </c>
      <c r="G11" s="39">
        <v>2530</v>
      </c>
      <c r="H11" s="39">
        <v>2614</v>
      </c>
      <c r="I11" s="39">
        <f>H11/G11*100</f>
        <v>103.3201581027668</v>
      </c>
      <c r="J11" s="39">
        <v>2636</v>
      </c>
      <c r="K11" s="39">
        <v>2657</v>
      </c>
    </row>
    <row r="12" spans="1:16" ht="42.75" customHeight="1">
      <c r="A12" s="18" t="s">
        <v>42</v>
      </c>
      <c r="B12" s="3"/>
      <c r="C12" s="39">
        <v>5101.5</v>
      </c>
      <c r="D12" s="3">
        <v>4911</v>
      </c>
      <c r="E12" s="3">
        <v>1010.2</v>
      </c>
      <c r="F12" s="3">
        <f t="shared" si="2"/>
        <v>3838.8</v>
      </c>
      <c r="G12" s="39">
        <v>4849</v>
      </c>
      <c r="H12" s="39">
        <v>4439.4</v>
      </c>
      <c r="I12" s="39">
        <f t="shared" si="1"/>
        <v>91.55289750464013</v>
      </c>
      <c r="J12" s="39">
        <v>5112.8</v>
      </c>
      <c r="K12" s="39">
        <v>5131.1</v>
      </c>
      <c r="M12" s="41"/>
      <c r="N12" s="41">
        <v>0.5712</v>
      </c>
      <c r="P12" s="36"/>
    </row>
    <row r="13" spans="1:14" ht="41.25" customHeight="1">
      <c r="A13" s="18" t="s">
        <v>43</v>
      </c>
      <c r="B13" s="3"/>
      <c r="C13" s="39">
        <v>3828.9</v>
      </c>
      <c r="D13" s="3">
        <v>4028</v>
      </c>
      <c r="E13" s="3">
        <v>3838.1</v>
      </c>
      <c r="F13" s="3">
        <f t="shared" si="2"/>
        <v>189.9000000000001</v>
      </c>
      <c r="G13" s="39">
        <v>4028</v>
      </c>
      <c r="H13" s="39">
        <v>3332.6</v>
      </c>
      <c r="I13" s="39">
        <f t="shared" si="1"/>
        <v>82.73584905660377</v>
      </c>
      <c r="J13" s="39">
        <v>3838.2</v>
      </c>
      <c r="K13" s="39">
        <v>3851.9</v>
      </c>
      <c r="N13" s="47">
        <v>0.4288</v>
      </c>
    </row>
    <row r="14" spans="1:11" ht="15.75">
      <c r="A14" s="19" t="s">
        <v>35</v>
      </c>
      <c r="B14" s="3"/>
      <c r="C14" s="39">
        <v>3</v>
      </c>
      <c r="D14" s="3">
        <v>5</v>
      </c>
      <c r="E14" s="3">
        <v>0</v>
      </c>
      <c r="F14" s="3">
        <f t="shared" si="2"/>
        <v>0</v>
      </c>
      <c r="G14" s="39">
        <v>0</v>
      </c>
      <c r="H14" s="39">
        <v>0</v>
      </c>
      <c r="I14" s="39">
        <v>0</v>
      </c>
      <c r="J14" s="39">
        <v>2.5</v>
      </c>
      <c r="K14" s="39">
        <v>2.5</v>
      </c>
    </row>
    <row r="15" spans="1:11" ht="15.75">
      <c r="A15" s="42" t="s">
        <v>56</v>
      </c>
      <c r="B15" s="45"/>
      <c r="C15" s="44">
        <f aca="true" t="shared" si="3" ref="C15:H15">C16+C17+C18+C19+C21+C22+C23+C20</f>
        <v>2318.8</v>
      </c>
      <c r="D15" s="44">
        <f t="shared" si="3"/>
        <v>2018</v>
      </c>
      <c r="E15" s="44">
        <f t="shared" si="3"/>
        <v>2681.7000000000003</v>
      </c>
      <c r="F15" s="44">
        <f t="shared" si="3"/>
        <v>464.79999999999995</v>
      </c>
      <c r="G15" s="44">
        <f t="shared" si="3"/>
        <v>3146.4999999999995</v>
      </c>
      <c r="H15" s="44">
        <f t="shared" si="3"/>
        <v>2274.7</v>
      </c>
      <c r="I15" s="44">
        <f t="shared" si="1"/>
        <v>72.29302399491499</v>
      </c>
      <c r="J15" s="44">
        <f>J16+J17+J18+J19+J21+J22+J23+J20</f>
        <v>1867.2</v>
      </c>
      <c r="K15" s="44">
        <f>K16+K17+K18+K19+K21+K22+K23+K20</f>
        <v>1801.4</v>
      </c>
    </row>
    <row r="16" spans="1:11" ht="25.5">
      <c r="A16" s="17" t="s">
        <v>24</v>
      </c>
      <c r="B16" s="3"/>
      <c r="C16" s="39">
        <v>1400.4</v>
      </c>
      <c r="D16" s="3">
        <v>1425</v>
      </c>
      <c r="E16" s="3">
        <v>1058.5</v>
      </c>
      <c r="F16" s="3">
        <f t="shared" si="2"/>
        <v>64.09999999999991</v>
      </c>
      <c r="G16" s="39">
        <v>1122.6</v>
      </c>
      <c r="H16" s="39">
        <v>1425</v>
      </c>
      <c r="I16" s="39">
        <f t="shared" si="1"/>
        <v>126.93746659540355</v>
      </c>
      <c r="J16" s="39">
        <v>1374.2</v>
      </c>
      <c r="K16" s="39">
        <v>1312.4</v>
      </c>
    </row>
    <row r="17" spans="1:15" ht="15.75">
      <c r="A17" s="18" t="s">
        <v>25</v>
      </c>
      <c r="B17" s="3"/>
      <c r="C17" s="39">
        <v>162.4</v>
      </c>
      <c r="D17" s="3">
        <v>218</v>
      </c>
      <c r="E17" s="3">
        <v>162.4</v>
      </c>
      <c r="F17" s="3">
        <f t="shared" si="2"/>
        <v>55.599999999999994</v>
      </c>
      <c r="G17" s="39">
        <v>218</v>
      </c>
      <c r="H17" s="39">
        <v>218</v>
      </c>
      <c r="I17" s="39">
        <f t="shared" si="1"/>
        <v>100</v>
      </c>
      <c r="J17" s="39">
        <v>218</v>
      </c>
      <c r="K17" s="39">
        <v>218</v>
      </c>
      <c r="O17" s="36"/>
    </row>
    <row r="18" spans="1:11" ht="15.75">
      <c r="A18" s="18" t="s">
        <v>36</v>
      </c>
      <c r="B18" s="3"/>
      <c r="C18" s="39">
        <v>0</v>
      </c>
      <c r="D18" s="3">
        <v>0</v>
      </c>
      <c r="E18" s="3">
        <v>0</v>
      </c>
      <c r="F18" s="3">
        <f t="shared" si="2"/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4" ht="15.75">
      <c r="A19" s="18" t="s">
        <v>26</v>
      </c>
      <c r="B19" s="3"/>
      <c r="C19" s="39">
        <v>-282.7</v>
      </c>
      <c r="D19" s="3">
        <v>220</v>
      </c>
      <c r="E19" s="3">
        <v>718.1</v>
      </c>
      <c r="F19" s="3">
        <f t="shared" si="2"/>
        <v>0</v>
      </c>
      <c r="G19" s="39">
        <v>718.1</v>
      </c>
      <c r="H19" s="39">
        <v>210</v>
      </c>
      <c r="I19" s="39">
        <f t="shared" si="1"/>
        <v>29.24383790558418</v>
      </c>
      <c r="J19" s="39">
        <v>200</v>
      </c>
      <c r="K19" s="39">
        <v>200</v>
      </c>
      <c r="N19" s="48" t="s">
        <v>68</v>
      </c>
    </row>
    <row r="20" spans="1:11" ht="25.5">
      <c r="A20" s="18" t="s">
        <v>57</v>
      </c>
      <c r="B20" s="3"/>
      <c r="C20" s="39">
        <v>170.3</v>
      </c>
      <c r="D20" s="3">
        <v>105</v>
      </c>
      <c r="E20" s="3">
        <v>57.4</v>
      </c>
      <c r="F20" s="3">
        <f>G20-E20</f>
        <v>7.600000000000001</v>
      </c>
      <c r="G20" s="39">
        <v>65</v>
      </c>
      <c r="H20" s="39">
        <v>75</v>
      </c>
      <c r="I20" s="39">
        <f>H20/G20*100</f>
        <v>115.38461538461537</v>
      </c>
      <c r="J20" s="39">
        <v>75</v>
      </c>
      <c r="K20" s="39">
        <v>71</v>
      </c>
    </row>
    <row r="21" spans="1:11" ht="15.75">
      <c r="A21" s="18" t="s">
        <v>37</v>
      </c>
      <c r="B21" s="3"/>
      <c r="C21" s="39">
        <v>273.4</v>
      </c>
      <c r="D21" s="3">
        <v>0</v>
      </c>
      <c r="E21" s="3">
        <v>77.2</v>
      </c>
      <c r="F21" s="3">
        <f t="shared" si="2"/>
        <v>0</v>
      </c>
      <c r="G21" s="39">
        <v>77.2</v>
      </c>
      <c r="H21" s="39">
        <v>0</v>
      </c>
      <c r="I21" s="39">
        <v>0</v>
      </c>
      <c r="J21" s="39">
        <v>0</v>
      </c>
      <c r="K21" s="39">
        <v>0</v>
      </c>
    </row>
    <row r="22" spans="1:11" ht="15.75">
      <c r="A22" s="18" t="s">
        <v>46</v>
      </c>
      <c r="B22" s="3"/>
      <c r="C22" s="39">
        <v>364.4</v>
      </c>
      <c r="D22" s="3">
        <v>0</v>
      </c>
      <c r="E22" s="3">
        <v>0</v>
      </c>
      <c r="F22" s="3">
        <f>G22-E22</f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ht="15.75">
      <c r="A23" s="18" t="s">
        <v>38</v>
      </c>
      <c r="B23" s="3"/>
      <c r="C23" s="39">
        <v>230.6</v>
      </c>
      <c r="D23" s="3">
        <v>50</v>
      </c>
      <c r="E23" s="3">
        <v>608.1</v>
      </c>
      <c r="F23" s="3">
        <f t="shared" si="2"/>
        <v>337.5</v>
      </c>
      <c r="G23" s="39">
        <v>945.6</v>
      </c>
      <c r="H23" s="39">
        <v>346.7</v>
      </c>
      <c r="I23" s="39">
        <v>0</v>
      </c>
      <c r="J23" s="39">
        <v>0</v>
      </c>
      <c r="K23" s="39">
        <v>0</v>
      </c>
    </row>
    <row r="24" spans="1:11" ht="23.25" customHeight="1">
      <c r="A24" s="21" t="s">
        <v>10</v>
      </c>
      <c r="B24" s="22">
        <f>SUM(B9:B19)</f>
        <v>0</v>
      </c>
      <c r="C24" s="22">
        <f aca="true" t="shared" si="4" ref="C24:H24">C8+C15</f>
        <v>38943.9</v>
      </c>
      <c r="D24" s="22">
        <f t="shared" si="4"/>
        <v>38530</v>
      </c>
      <c r="E24" s="22">
        <f t="shared" si="4"/>
        <v>27904.8</v>
      </c>
      <c r="F24" s="22">
        <f t="shared" si="4"/>
        <v>13733.4</v>
      </c>
      <c r="G24" s="22">
        <f t="shared" si="4"/>
        <v>41638.2</v>
      </c>
      <c r="H24" s="22">
        <f t="shared" si="4"/>
        <v>40316.7</v>
      </c>
      <c r="I24" s="22">
        <f t="shared" si="1"/>
        <v>96.82623168148478</v>
      </c>
      <c r="J24" s="22">
        <f>J8+J15</f>
        <v>42344.5</v>
      </c>
      <c r="K24" s="22">
        <f>K8+K15</f>
        <v>43899.200000000004</v>
      </c>
    </row>
    <row r="25" spans="1:11" ht="31.5" customHeight="1">
      <c r="A25" s="21" t="s">
        <v>20</v>
      </c>
      <c r="B25" s="22">
        <f>B26+B28</f>
        <v>0</v>
      </c>
      <c r="C25" s="22">
        <f aca="true" t="shared" si="5" ref="C25:H25">C26+C27+C28+C29+C30+C31+C32</f>
        <v>99221.20000000001</v>
      </c>
      <c r="D25" s="22">
        <f t="shared" si="5"/>
        <v>141261.19999999998</v>
      </c>
      <c r="E25" s="22">
        <f t="shared" si="5"/>
        <v>72203.90000000001</v>
      </c>
      <c r="F25" s="22">
        <f t="shared" si="5"/>
        <v>89676.29999999999</v>
      </c>
      <c r="G25" s="22">
        <f t="shared" si="5"/>
        <v>161880.19999999998</v>
      </c>
      <c r="H25" s="22">
        <f t="shared" si="5"/>
        <v>8057.6</v>
      </c>
      <c r="I25" s="22">
        <f>I26+I27+I28+I29+I30</f>
        <v>23.274475085138892</v>
      </c>
      <c r="J25" s="22">
        <f>J26+J27+J28+J29+J30+J31+J32</f>
        <v>3743</v>
      </c>
      <c r="K25" s="22">
        <f>K26+K27+K28+K29+K30+K31+K32</f>
        <v>3743</v>
      </c>
    </row>
    <row r="26" spans="1:11" ht="18.75" customHeight="1">
      <c r="A26" s="7" t="s">
        <v>17</v>
      </c>
      <c r="B26" s="3"/>
      <c r="C26" s="3">
        <v>0</v>
      </c>
      <c r="D26" s="3">
        <v>0</v>
      </c>
      <c r="E26" s="3">
        <v>0</v>
      </c>
      <c r="F26" s="3">
        <f aca="true" t="shared" si="6" ref="F26:F32">G26-E26</f>
        <v>0</v>
      </c>
      <c r="G26" s="3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6" ht="18.75" customHeight="1">
      <c r="A27" s="7" t="s">
        <v>28</v>
      </c>
      <c r="B27" s="3"/>
      <c r="C27" s="3">
        <v>72182.7</v>
      </c>
      <c r="D27" s="3">
        <v>34619.9</v>
      </c>
      <c r="E27" s="3">
        <v>22763.5</v>
      </c>
      <c r="F27" s="3">
        <f t="shared" si="6"/>
        <v>11856.400000000001</v>
      </c>
      <c r="G27" s="3">
        <v>34619.9</v>
      </c>
      <c r="H27" s="39">
        <v>8057.6</v>
      </c>
      <c r="I27" s="39">
        <f t="shared" si="1"/>
        <v>23.274475085138892</v>
      </c>
      <c r="J27" s="39">
        <v>3743</v>
      </c>
      <c r="K27" s="39">
        <v>3743</v>
      </c>
      <c r="N27" s="36">
        <v>2443612</v>
      </c>
      <c r="P27" s="36">
        <v>5614000</v>
      </c>
    </row>
    <row r="28" spans="1:11" ht="14.25" customHeight="1">
      <c r="A28" s="9" t="s">
        <v>18</v>
      </c>
      <c r="B28" s="3"/>
      <c r="C28" s="3">
        <v>0</v>
      </c>
      <c r="D28" s="3">
        <v>0</v>
      </c>
      <c r="E28" s="3">
        <v>0</v>
      </c>
      <c r="F28" s="3">
        <f t="shared" si="6"/>
        <v>0</v>
      </c>
      <c r="G28" s="3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4" ht="14.25" customHeight="1">
      <c r="A29" s="9" t="s">
        <v>47</v>
      </c>
      <c r="B29" s="3"/>
      <c r="C29" s="3">
        <v>26579.9</v>
      </c>
      <c r="D29" s="3">
        <v>114443.4</v>
      </c>
      <c r="E29" s="3">
        <v>57242.5</v>
      </c>
      <c r="F29" s="3">
        <f t="shared" si="6"/>
        <v>77819.9</v>
      </c>
      <c r="G29" s="3">
        <v>135062.4</v>
      </c>
      <c r="H29" s="39">
        <v>0</v>
      </c>
      <c r="I29" s="39">
        <v>0</v>
      </c>
      <c r="J29" s="39">
        <v>0</v>
      </c>
      <c r="K29" s="39">
        <v>0</v>
      </c>
      <c r="N29" s="34" t="s">
        <v>67</v>
      </c>
    </row>
    <row r="30" spans="1:11" ht="48.75" customHeight="1">
      <c r="A30" s="9" t="s">
        <v>52</v>
      </c>
      <c r="B30" s="3"/>
      <c r="C30" s="3">
        <v>545</v>
      </c>
      <c r="D30" s="3">
        <v>0</v>
      </c>
      <c r="E30" s="3">
        <v>0</v>
      </c>
      <c r="F30" s="3">
        <f t="shared" si="6"/>
        <v>0</v>
      </c>
      <c r="G30" s="3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ht="63.75" customHeight="1">
      <c r="A31" s="9" t="s">
        <v>34</v>
      </c>
      <c r="B31" s="3"/>
      <c r="C31" s="3">
        <v>-86.4</v>
      </c>
      <c r="D31" s="3">
        <v>-7811.4</v>
      </c>
      <c r="E31" s="3">
        <v>-7811.4</v>
      </c>
      <c r="F31" s="3">
        <f t="shared" si="6"/>
        <v>0</v>
      </c>
      <c r="G31" s="3">
        <v>-7811.4</v>
      </c>
      <c r="H31" s="39">
        <v>0</v>
      </c>
      <c r="I31" s="39">
        <v>0</v>
      </c>
      <c r="J31" s="39">
        <v>0</v>
      </c>
      <c r="K31" s="39">
        <v>0</v>
      </c>
    </row>
    <row r="32" spans="1:11" ht="94.5">
      <c r="A32" s="9" t="s">
        <v>44</v>
      </c>
      <c r="B32" s="3"/>
      <c r="C32" s="3">
        <v>0</v>
      </c>
      <c r="D32" s="3">
        <v>9.3</v>
      </c>
      <c r="E32" s="3">
        <v>9.3</v>
      </c>
      <c r="F32" s="3">
        <f t="shared" si="6"/>
        <v>0</v>
      </c>
      <c r="G32" s="3">
        <v>9.3</v>
      </c>
      <c r="H32" s="39">
        <v>0</v>
      </c>
      <c r="I32" s="39">
        <v>0</v>
      </c>
      <c r="J32" s="39">
        <v>0</v>
      </c>
      <c r="K32" s="39">
        <v>0</v>
      </c>
    </row>
    <row r="33" spans="1:11" ht="21" customHeight="1">
      <c r="A33" s="23" t="s">
        <v>7</v>
      </c>
      <c r="B33" s="22">
        <f>B25+B24</f>
        <v>0</v>
      </c>
      <c r="C33" s="22">
        <f>C25+C24</f>
        <v>138165.1</v>
      </c>
      <c r="D33" s="22">
        <f aca="true" t="shared" si="7" ref="D33:K33">D25+D24</f>
        <v>179791.19999999998</v>
      </c>
      <c r="E33" s="22">
        <f t="shared" si="7"/>
        <v>100108.70000000001</v>
      </c>
      <c r="F33" s="22">
        <f t="shared" si="7"/>
        <v>103409.69999999998</v>
      </c>
      <c r="G33" s="22">
        <f t="shared" si="7"/>
        <v>203518.39999999997</v>
      </c>
      <c r="H33" s="22">
        <f t="shared" si="7"/>
        <v>48374.299999999996</v>
      </c>
      <c r="I33" s="22">
        <f t="shared" si="1"/>
        <v>23.769005652560164</v>
      </c>
      <c r="J33" s="22">
        <f t="shared" si="7"/>
        <v>46087.5</v>
      </c>
      <c r="K33" s="22">
        <f t="shared" si="7"/>
        <v>47642.200000000004</v>
      </c>
    </row>
    <row r="34" spans="1:11" ht="33" customHeight="1">
      <c r="A34" s="15" t="s">
        <v>14</v>
      </c>
      <c r="B34" s="3" t="e">
        <f>-B60</f>
        <v>#REF!</v>
      </c>
      <c r="C34" s="3">
        <v>-17873.2</v>
      </c>
      <c r="D34" s="3">
        <v>51402.6</v>
      </c>
      <c r="E34" s="3">
        <v>47728.7</v>
      </c>
      <c r="F34" s="3">
        <v>3682</v>
      </c>
      <c r="G34" s="3">
        <v>51420.4</v>
      </c>
      <c r="H34" s="3">
        <v>0</v>
      </c>
      <c r="I34" s="39">
        <f t="shared" si="1"/>
        <v>0</v>
      </c>
      <c r="J34" s="3">
        <v>0</v>
      </c>
      <c r="K34" s="3">
        <v>0</v>
      </c>
    </row>
    <row r="35" spans="1:11" ht="21.75" customHeight="1">
      <c r="A35" s="23" t="s">
        <v>3</v>
      </c>
      <c r="B35" s="22" t="e">
        <f aca="true" t="shared" si="8" ref="B35:K35">B33+B34</f>
        <v>#REF!</v>
      </c>
      <c r="C35" s="22">
        <f>C33+C34</f>
        <v>120291.90000000001</v>
      </c>
      <c r="D35" s="22">
        <f>D33+D34</f>
        <v>231193.8</v>
      </c>
      <c r="E35" s="22">
        <f t="shared" si="8"/>
        <v>147837.40000000002</v>
      </c>
      <c r="F35" s="22">
        <f t="shared" si="8"/>
        <v>107091.69999999998</v>
      </c>
      <c r="G35" s="22">
        <f t="shared" si="8"/>
        <v>254938.79999999996</v>
      </c>
      <c r="H35" s="22">
        <f t="shared" si="8"/>
        <v>48374.299999999996</v>
      </c>
      <c r="I35" s="22">
        <f t="shared" si="1"/>
        <v>18.974867693736694</v>
      </c>
      <c r="J35" s="22">
        <f t="shared" si="8"/>
        <v>46087.5</v>
      </c>
      <c r="K35" s="22">
        <f t="shared" si="8"/>
        <v>47642.200000000004</v>
      </c>
    </row>
    <row r="36" spans="1:11" ht="15.75">
      <c r="A36" s="1" t="s">
        <v>1</v>
      </c>
      <c r="B36" s="3"/>
      <c r="C36" s="33"/>
      <c r="D36" s="33"/>
      <c r="E36" s="33"/>
      <c r="F36" s="33"/>
      <c r="G36" s="33"/>
      <c r="H36" s="33"/>
      <c r="I36" s="38"/>
      <c r="J36" s="33"/>
      <c r="K36" s="33"/>
    </row>
    <row r="37" spans="1:11" ht="15.75">
      <c r="A37" s="24" t="s">
        <v>4</v>
      </c>
      <c r="B37" s="25">
        <f aca="true" t="shared" si="9" ref="B37:H37">SUM(B38:B41)</f>
        <v>0</v>
      </c>
      <c r="C37" s="25">
        <f t="shared" si="9"/>
        <v>5845</v>
      </c>
      <c r="D37" s="25">
        <f t="shared" si="9"/>
        <v>16914.2</v>
      </c>
      <c r="E37" s="25">
        <f t="shared" si="9"/>
        <v>11460.8</v>
      </c>
      <c r="F37" s="25">
        <f t="shared" si="9"/>
        <v>1203.4</v>
      </c>
      <c r="G37" s="25">
        <f t="shared" si="9"/>
        <v>12664.199999999999</v>
      </c>
      <c r="H37" s="25">
        <f t="shared" si="9"/>
        <v>3364.3999999999996</v>
      </c>
      <c r="I37" s="25">
        <f t="shared" si="1"/>
        <v>26.566226054547464</v>
      </c>
      <c r="J37" s="25">
        <f>SUM(J38:J41)</f>
        <v>3600</v>
      </c>
      <c r="K37" s="25">
        <f>SUM(K38:K41)</f>
        <v>3800</v>
      </c>
    </row>
    <row r="38" spans="1:11" ht="60">
      <c r="A38" s="27" t="s">
        <v>30</v>
      </c>
      <c r="B38" s="11"/>
      <c r="C38" s="40">
        <v>217.1</v>
      </c>
      <c r="D38" s="40">
        <v>323.2</v>
      </c>
      <c r="E38" s="40">
        <v>140.8</v>
      </c>
      <c r="F38" s="40">
        <f>G38-E38</f>
        <v>182.39999999999998</v>
      </c>
      <c r="G38" s="40">
        <v>323.2</v>
      </c>
      <c r="H38" s="40">
        <v>354.7</v>
      </c>
      <c r="I38" s="49">
        <f t="shared" si="1"/>
        <v>109.74628712871288</v>
      </c>
      <c r="J38" s="40">
        <v>0</v>
      </c>
      <c r="K38" s="40">
        <v>0</v>
      </c>
    </row>
    <row r="39" spans="1:11" ht="15.75">
      <c r="A39" s="8" t="s">
        <v>8</v>
      </c>
      <c r="B39" s="12"/>
      <c r="C39" s="40">
        <v>0</v>
      </c>
      <c r="D39" s="40">
        <v>150</v>
      </c>
      <c r="E39" s="40">
        <v>0</v>
      </c>
      <c r="F39" s="40">
        <f>G39-E39</f>
        <v>0</v>
      </c>
      <c r="G39" s="40">
        <v>0</v>
      </c>
      <c r="H39" s="40">
        <v>150</v>
      </c>
      <c r="I39" s="49">
        <v>0</v>
      </c>
      <c r="J39" s="40">
        <v>150</v>
      </c>
      <c r="K39" s="40">
        <v>150</v>
      </c>
    </row>
    <row r="40" spans="1:11" ht="30">
      <c r="A40" s="8" t="s">
        <v>39</v>
      </c>
      <c r="B40" s="12"/>
      <c r="C40" s="40">
        <v>0</v>
      </c>
      <c r="D40" s="40">
        <v>303.7</v>
      </c>
      <c r="E40" s="40">
        <v>303.7</v>
      </c>
      <c r="F40" s="40">
        <f>G40-E40</f>
        <v>0</v>
      </c>
      <c r="G40" s="40">
        <v>303.7</v>
      </c>
      <c r="H40" s="40">
        <v>0</v>
      </c>
      <c r="I40" s="49">
        <v>0</v>
      </c>
      <c r="J40" s="40">
        <v>0</v>
      </c>
      <c r="K40" s="40">
        <v>0</v>
      </c>
    </row>
    <row r="41" spans="1:11" ht="19.5" customHeight="1">
      <c r="A41" s="8" t="s">
        <v>9</v>
      </c>
      <c r="B41" s="12"/>
      <c r="C41" s="40">
        <v>5627.9</v>
      </c>
      <c r="D41" s="40">
        <v>16137.3</v>
      </c>
      <c r="E41" s="40">
        <v>11016.3</v>
      </c>
      <c r="F41" s="40">
        <f>G41-E41</f>
        <v>1021</v>
      </c>
      <c r="G41" s="40">
        <v>12037.3</v>
      </c>
      <c r="H41" s="40">
        <v>2859.7</v>
      </c>
      <c r="I41" s="49">
        <f t="shared" si="1"/>
        <v>23.756988693477773</v>
      </c>
      <c r="J41" s="40">
        <v>3450</v>
      </c>
      <c r="K41" s="40">
        <v>3650</v>
      </c>
    </row>
    <row r="42" spans="1:11" ht="29.25">
      <c r="A42" s="28" t="s">
        <v>29</v>
      </c>
      <c r="B42" s="10"/>
      <c r="C42" s="10">
        <f aca="true" t="shared" si="10" ref="C42:H42">C43+C44+C45</f>
        <v>1560.6</v>
      </c>
      <c r="D42" s="10">
        <f t="shared" si="10"/>
        <v>850</v>
      </c>
      <c r="E42" s="10">
        <f t="shared" si="10"/>
        <v>44.3</v>
      </c>
      <c r="F42" s="10">
        <f t="shared" si="10"/>
        <v>805.7</v>
      </c>
      <c r="G42" s="10">
        <f t="shared" si="10"/>
        <v>850</v>
      </c>
      <c r="H42" s="10">
        <f t="shared" si="10"/>
        <v>200</v>
      </c>
      <c r="I42" s="39">
        <f t="shared" si="1"/>
        <v>23.52941176470588</v>
      </c>
      <c r="J42" s="10">
        <f>J43+J44+J45</f>
        <v>1050</v>
      </c>
      <c r="K42" s="10">
        <f>K43+K44+K45</f>
        <v>1050</v>
      </c>
    </row>
    <row r="43" spans="1:11" ht="15.75">
      <c r="A43" s="8" t="s">
        <v>54</v>
      </c>
      <c r="B43" s="12"/>
      <c r="C43" s="12">
        <v>0</v>
      </c>
      <c r="D43" s="12">
        <v>600</v>
      </c>
      <c r="E43" s="12">
        <v>0</v>
      </c>
      <c r="F43" s="12">
        <f>G43-E43</f>
        <v>600</v>
      </c>
      <c r="G43" s="12">
        <v>600</v>
      </c>
      <c r="H43" s="12">
        <v>0</v>
      </c>
      <c r="I43" s="49">
        <f t="shared" si="1"/>
        <v>0</v>
      </c>
      <c r="J43" s="12">
        <v>600</v>
      </c>
      <c r="K43" s="12">
        <v>600</v>
      </c>
    </row>
    <row r="44" spans="1:11" ht="60">
      <c r="A44" s="8" t="s">
        <v>53</v>
      </c>
      <c r="B44" s="12"/>
      <c r="C44" s="12">
        <v>80.8</v>
      </c>
      <c r="D44" s="12">
        <v>250</v>
      </c>
      <c r="E44" s="12">
        <v>44.3</v>
      </c>
      <c r="F44" s="12">
        <f>G44-E44</f>
        <v>205.7</v>
      </c>
      <c r="G44" s="12">
        <v>250</v>
      </c>
      <c r="H44" s="12">
        <v>200</v>
      </c>
      <c r="I44" s="49">
        <f t="shared" si="1"/>
        <v>80</v>
      </c>
      <c r="J44" s="12">
        <v>450</v>
      </c>
      <c r="K44" s="12">
        <v>450</v>
      </c>
    </row>
    <row r="45" spans="1:11" ht="45">
      <c r="A45" s="8" t="s">
        <v>49</v>
      </c>
      <c r="B45" s="12"/>
      <c r="C45" s="12">
        <v>1479.8</v>
      </c>
      <c r="D45" s="12">
        <v>0</v>
      </c>
      <c r="E45" s="12">
        <v>0</v>
      </c>
      <c r="F45" s="12">
        <f>G45-E45</f>
        <v>0</v>
      </c>
      <c r="G45" s="12">
        <v>0</v>
      </c>
      <c r="H45" s="12">
        <v>0</v>
      </c>
      <c r="I45" s="49">
        <v>0</v>
      </c>
      <c r="J45" s="12">
        <v>0</v>
      </c>
      <c r="K45" s="12">
        <v>0</v>
      </c>
    </row>
    <row r="46" spans="1:11" ht="15.75">
      <c r="A46" s="29" t="s">
        <v>31</v>
      </c>
      <c r="B46" s="25"/>
      <c r="C46" s="25">
        <f>C48+C49+C47</f>
        <v>25474.9</v>
      </c>
      <c r="D46" s="25">
        <f>D48+D49+D47</f>
        <v>34546.9</v>
      </c>
      <c r="E46" s="25">
        <f>E48+E49+E47</f>
        <v>24093.899999999998</v>
      </c>
      <c r="F46" s="25">
        <f>F48+F49</f>
        <v>10443.300000000003</v>
      </c>
      <c r="G46" s="25">
        <f>G48+G49+G47</f>
        <v>34546.9</v>
      </c>
      <c r="H46" s="25">
        <f>H48+H49+H47</f>
        <v>12920.8</v>
      </c>
      <c r="I46" s="25">
        <f t="shared" si="1"/>
        <v>37.40075086331914</v>
      </c>
      <c r="J46" s="25">
        <f>J48+J49+J47</f>
        <v>10539.4</v>
      </c>
      <c r="K46" s="25">
        <f>K48+K49+K47</f>
        <v>11641.7</v>
      </c>
    </row>
    <row r="47" spans="1:11" ht="15.75">
      <c r="A47" s="30" t="s">
        <v>66</v>
      </c>
      <c r="B47" s="25"/>
      <c r="C47" s="12">
        <v>0</v>
      </c>
      <c r="D47" s="12">
        <v>17</v>
      </c>
      <c r="E47" s="12">
        <v>7.3</v>
      </c>
      <c r="F47" s="40">
        <f>G47-E47</f>
        <v>9.7</v>
      </c>
      <c r="G47" s="12">
        <v>17</v>
      </c>
      <c r="H47" s="12">
        <v>25</v>
      </c>
      <c r="I47" s="39">
        <f>H47/G47*100</f>
        <v>147.05882352941177</v>
      </c>
      <c r="J47" s="12">
        <v>25</v>
      </c>
      <c r="K47" s="12">
        <v>25</v>
      </c>
    </row>
    <row r="48" spans="1:11" ht="15.75">
      <c r="A48" s="30" t="s">
        <v>32</v>
      </c>
      <c r="B48" s="12"/>
      <c r="C48" s="12">
        <v>25401.9</v>
      </c>
      <c r="D48" s="12">
        <v>34086.9</v>
      </c>
      <c r="E48" s="12">
        <v>24077.6</v>
      </c>
      <c r="F48" s="40">
        <f>G48-E48</f>
        <v>10009.300000000003</v>
      </c>
      <c r="G48" s="12">
        <v>34086.9</v>
      </c>
      <c r="H48" s="12">
        <v>12245.8</v>
      </c>
      <c r="I48" s="39">
        <f t="shared" si="1"/>
        <v>35.92523814133875</v>
      </c>
      <c r="J48" s="12">
        <v>10054.4</v>
      </c>
      <c r="K48" s="12">
        <v>11156.7</v>
      </c>
    </row>
    <row r="49" spans="1:11" ht="30">
      <c r="A49" s="30" t="s">
        <v>33</v>
      </c>
      <c r="B49" s="12"/>
      <c r="C49" s="12">
        <v>73</v>
      </c>
      <c r="D49" s="12">
        <v>443</v>
      </c>
      <c r="E49" s="12">
        <v>9</v>
      </c>
      <c r="F49" s="40">
        <f>G49-E49</f>
        <v>434</v>
      </c>
      <c r="G49" s="12">
        <v>443</v>
      </c>
      <c r="H49" s="12">
        <v>650</v>
      </c>
      <c r="I49" s="39">
        <f t="shared" si="1"/>
        <v>146.72686230248306</v>
      </c>
      <c r="J49" s="12">
        <v>460</v>
      </c>
      <c r="K49" s="12">
        <v>460</v>
      </c>
    </row>
    <row r="50" spans="1:11" ht="22.5" customHeight="1">
      <c r="A50" s="24" t="s">
        <v>5</v>
      </c>
      <c r="B50" s="25">
        <f>SUM(B51:B53)</f>
        <v>0</v>
      </c>
      <c r="C50" s="25">
        <f aca="true" t="shared" si="11" ref="C50:H50">SUM(C51:C54)</f>
        <v>87036.6</v>
      </c>
      <c r="D50" s="25">
        <f t="shared" si="11"/>
        <v>178507.7</v>
      </c>
      <c r="E50" s="25">
        <f t="shared" si="11"/>
        <v>111873.70000000001</v>
      </c>
      <c r="F50" s="25">
        <f t="shared" si="11"/>
        <v>94629.3</v>
      </c>
      <c r="G50" s="25">
        <f t="shared" si="11"/>
        <v>206503</v>
      </c>
      <c r="H50" s="25">
        <f t="shared" si="11"/>
        <v>31514.1</v>
      </c>
      <c r="I50" s="25">
        <f t="shared" si="1"/>
        <v>15.260843668130727</v>
      </c>
      <c r="J50" s="25">
        <f>SUM(J51:J54)</f>
        <v>28700</v>
      </c>
      <c r="K50" s="25">
        <f>SUM(K51:K54)</f>
        <v>25750</v>
      </c>
    </row>
    <row r="51" spans="1:11" ht="15.75">
      <c r="A51" s="8" t="s">
        <v>11</v>
      </c>
      <c r="B51" s="12"/>
      <c r="C51" s="40">
        <v>50107</v>
      </c>
      <c r="D51" s="40">
        <v>38337.9</v>
      </c>
      <c r="E51" s="40">
        <v>35615.7</v>
      </c>
      <c r="F51" s="40">
        <f aca="true" t="shared" si="12" ref="F51:F57">G51-E51</f>
        <v>2722.2000000000044</v>
      </c>
      <c r="G51" s="40">
        <v>38337.9</v>
      </c>
      <c r="H51" s="40">
        <v>7659.6</v>
      </c>
      <c r="I51" s="39">
        <f t="shared" si="1"/>
        <v>19.979185088385123</v>
      </c>
      <c r="J51" s="40">
        <v>4600</v>
      </c>
      <c r="K51" s="40">
        <v>4600</v>
      </c>
    </row>
    <row r="52" spans="1:11" ht="15.75">
      <c r="A52" s="8" t="s">
        <v>12</v>
      </c>
      <c r="B52" s="12"/>
      <c r="C52" s="40">
        <v>3159.4</v>
      </c>
      <c r="D52" s="40">
        <v>7263.3</v>
      </c>
      <c r="E52" s="40">
        <v>6773.4</v>
      </c>
      <c r="F52" s="40">
        <f t="shared" si="12"/>
        <v>489.90000000000055</v>
      </c>
      <c r="G52" s="40">
        <v>7263.3</v>
      </c>
      <c r="H52" s="40">
        <v>3250</v>
      </c>
      <c r="I52" s="39">
        <f t="shared" si="1"/>
        <v>44.74550135613289</v>
      </c>
      <c r="J52" s="40">
        <v>4200</v>
      </c>
      <c r="K52" s="40">
        <v>4200</v>
      </c>
    </row>
    <row r="53" spans="1:11" ht="15.75">
      <c r="A53" s="8" t="s">
        <v>16</v>
      </c>
      <c r="B53" s="12"/>
      <c r="C53" s="40">
        <v>33770.2</v>
      </c>
      <c r="D53" s="40">
        <v>132906.5</v>
      </c>
      <c r="E53" s="40">
        <v>69484.6</v>
      </c>
      <c r="F53" s="40">
        <f t="shared" si="12"/>
        <v>90469.9</v>
      </c>
      <c r="G53" s="40">
        <v>159954.5</v>
      </c>
      <c r="H53" s="40">
        <v>16804.5</v>
      </c>
      <c r="I53" s="39">
        <f t="shared" si="1"/>
        <v>10.505800086899713</v>
      </c>
      <c r="J53" s="40">
        <v>15900</v>
      </c>
      <c r="K53" s="40">
        <v>12950</v>
      </c>
    </row>
    <row r="54" spans="1:11" ht="30">
      <c r="A54" s="8" t="s">
        <v>69</v>
      </c>
      <c r="B54" s="12"/>
      <c r="C54" s="40">
        <v>0</v>
      </c>
      <c r="D54" s="40">
        <v>0</v>
      </c>
      <c r="E54" s="40">
        <v>0</v>
      </c>
      <c r="F54" s="40">
        <f>G54-E54</f>
        <v>947.3</v>
      </c>
      <c r="G54" s="40">
        <v>947.3</v>
      </c>
      <c r="H54" s="40">
        <v>3800</v>
      </c>
      <c r="I54" s="39">
        <f>H54/G54*100</f>
        <v>401.1400823392801</v>
      </c>
      <c r="J54" s="40">
        <v>4000</v>
      </c>
      <c r="K54" s="40">
        <v>4000</v>
      </c>
    </row>
    <row r="55" spans="1:11" ht="15.75">
      <c r="A55" s="20" t="s">
        <v>27</v>
      </c>
      <c r="B55" s="10"/>
      <c r="C55" s="10">
        <v>210</v>
      </c>
      <c r="D55" s="10">
        <v>210</v>
      </c>
      <c r="E55" s="10">
        <v>200</v>
      </c>
      <c r="F55" s="3">
        <f t="shared" si="12"/>
        <v>10</v>
      </c>
      <c r="G55" s="10">
        <v>210</v>
      </c>
      <c r="H55" s="10">
        <v>210</v>
      </c>
      <c r="I55" s="39">
        <f t="shared" si="1"/>
        <v>100</v>
      </c>
      <c r="J55" s="10">
        <v>210</v>
      </c>
      <c r="K55" s="10">
        <v>210</v>
      </c>
    </row>
    <row r="56" spans="1:11" ht="15.75">
      <c r="A56" s="28" t="s">
        <v>15</v>
      </c>
      <c r="B56" s="10"/>
      <c r="C56" s="10">
        <v>164.8</v>
      </c>
      <c r="D56" s="10">
        <v>165</v>
      </c>
      <c r="E56" s="10">
        <v>164.7</v>
      </c>
      <c r="F56" s="3">
        <f t="shared" si="12"/>
        <v>0</v>
      </c>
      <c r="G56" s="10">
        <v>164.7</v>
      </c>
      <c r="H56" s="10">
        <v>165</v>
      </c>
      <c r="I56" s="39">
        <f t="shared" si="1"/>
        <v>100.18214936247725</v>
      </c>
      <c r="J56" s="10">
        <v>165</v>
      </c>
      <c r="K56" s="10">
        <v>165</v>
      </c>
    </row>
    <row r="57" spans="1:11" ht="29.25">
      <c r="A57" s="28" t="s">
        <v>40</v>
      </c>
      <c r="B57" s="10"/>
      <c r="C57" s="10">
        <v>0</v>
      </c>
      <c r="D57" s="10">
        <v>0</v>
      </c>
      <c r="E57" s="10">
        <v>0</v>
      </c>
      <c r="F57" s="3">
        <f t="shared" si="12"/>
        <v>0</v>
      </c>
      <c r="G57" s="10">
        <v>0</v>
      </c>
      <c r="H57" s="10">
        <v>0</v>
      </c>
      <c r="I57" s="39">
        <v>0</v>
      </c>
      <c r="J57" s="10">
        <v>0</v>
      </c>
      <c r="K57" s="10">
        <v>0</v>
      </c>
    </row>
    <row r="58" spans="1:11" ht="15.75">
      <c r="A58" s="26" t="s">
        <v>50</v>
      </c>
      <c r="B58" s="22"/>
      <c r="C58" s="22">
        <v>0</v>
      </c>
      <c r="D58" s="22">
        <v>0</v>
      </c>
      <c r="E58" s="22">
        <v>0</v>
      </c>
      <c r="F58" s="22">
        <f>G58-E58</f>
        <v>0</v>
      </c>
      <c r="G58" s="22">
        <v>0</v>
      </c>
      <c r="H58" s="22">
        <v>0</v>
      </c>
      <c r="I58" s="22">
        <v>0</v>
      </c>
      <c r="J58" s="22">
        <v>1823.1</v>
      </c>
      <c r="K58" s="22">
        <v>5025.5</v>
      </c>
    </row>
    <row r="59" spans="1:11" ht="15.75">
      <c r="A59" s="26" t="s">
        <v>6</v>
      </c>
      <c r="B59" s="22" t="e">
        <f>B37+B42+#REF!+B50+#REF!+B55+B56</f>
        <v>#REF!</v>
      </c>
      <c r="C59" s="22">
        <f>C37+C42+C46+C50+C55+C56+C57+C58</f>
        <v>120291.90000000001</v>
      </c>
      <c r="D59" s="22">
        <f>D37+D42+D46+D50+D55+D56+D57+D58</f>
        <v>231193.80000000002</v>
      </c>
      <c r="E59" s="22">
        <f>E37+E42+E46+E50+E55+E56</f>
        <v>147837.40000000002</v>
      </c>
      <c r="F59" s="22">
        <f>F37+F42+F46+F50+F55+F56+F57</f>
        <v>107091.70000000001</v>
      </c>
      <c r="G59" s="22">
        <f>G37+G42+G46+G50+G55+G56+G57</f>
        <v>254938.80000000002</v>
      </c>
      <c r="H59" s="22">
        <f>H37+H42+H46+H50+H55+H56+H57+H58</f>
        <v>48374.299999999996</v>
      </c>
      <c r="I59" s="22">
        <f t="shared" si="1"/>
        <v>18.97486769373669</v>
      </c>
      <c r="J59" s="22">
        <f>J37+J42+J46+J50+J55+J56+J57+J58</f>
        <v>46087.5</v>
      </c>
      <c r="K59" s="22">
        <f>K37+K42+K46+K50+K55+K56+K57+K58</f>
        <v>47642.2</v>
      </c>
    </row>
    <row r="60" spans="1:11" ht="15.75">
      <c r="A60" s="26" t="s">
        <v>19</v>
      </c>
      <c r="B60" s="22" t="e">
        <f aca="true" t="shared" si="13" ref="B60:H60">B33-B59</f>
        <v>#REF!</v>
      </c>
      <c r="C60" s="22">
        <f t="shared" si="13"/>
        <v>17873.199999999997</v>
      </c>
      <c r="D60" s="22">
        <f t="shared" si="13"/>
        <v>-51402.600000000035</v>
      </c>
      <c r="E60" s="22">
        <f t="shared" si="13"/>
        <v>-47728.70000000001</v>
      </c>
      <c r="F60" s="22">
        <f t="shared" si="13"/>
        <v>-3682.000000000029</v>
      </c>
      <c r="G60" s="22">
        <f t="shared" si="13"/>
        <v>-51420.40000000005</v>
      </c>
      <c r="H60" s="22">
        <f t="shared" si="13"/>
        <v>0</v>
      </c>
      <c r="I60" s="22">
        <f t="shared" si="1"/>
        <v>0</v>
      </c>
      <c r="J60" s="22">
        <f>J33-J59</f>
        <v>0</v>
      </c>
      <c r="K60" s="22">
        <f>K33-K59</f>
        <v>0</v>
      </c>
    </row>
    <row r="61" spans="1:7" ht="15">
      <c r="A61" s="13"/>
      <c r="B61" s="14"/>
      <c r="C61" s="13"/>
      <c r="D61" s="13"/>
      <c r="E61" s="13"/>
      <c r="F61" s="13"/>
      <c r="G61" s="13"/>
    </row>
    <row r="62" ht="15">
      <c r="G62" s="13"/>
    </row>
    <row r="63" spans="1:6" ht="15">
      <c r="A63" s="13"/>
      <c r="B63" s="13"/>
      <c r="C63" s="13"/>
      <c r="D63" s="13"/>
      <c r="E63" s="13"/>
      <c r="F63" s="13"/>
    </row>
    <row r="64" spans="1:7" ht="15.75">
      <c r="A64" s="31"/>
      <c r="B64" s="31"/>
      <c r="C64" s="31"/>
      <c r="D64" s="31"/>
      <c r="E64" s="31"/>
      <c r="F64" s="31"/>
      <c r="G64" s="13"/>
    </row>
    <row r="65" spans="1:7" ht="15">
      <c r="A65" s="13"/>
      <c r="B65" s="13"/>
      <c r="C65" s="13"/>
      <c r="D65" s="13"/>
      <c r="E65" s="13"/>
      <c r="F65" s="13"/>
      <c r="G65" s="13"/>
    </row>
    <row r="66" spans="1:7" ht="15">
      <c r="A66" s="13"/>
      <c r="B66" s="13"/>
      <c r="C66" s="13"/>
      <c r="D66" s="13"/>
      <c r="E66" s="13"/>
      <c r="F66" s="13"/>
      <c r="G66" s="13"/>
    </row>
    <row r="67" spans="1:7" ht="15">
      <c r="A67" s="13"/>
      <c r="B67" s="13"/>
      <c r="C67" s="13"/>
      <c r="D67" s="13"/>
      <c r="E67" s="13"/>
      <c r="F67" s="13"/>
      <c r="G67" s="13"/>
    </row>
    <row r="68" spans="1:8" ht="15.75">
      <c r="A68" s="13"/>
      <c r="B68" s="13"/>
      <c r="C68" s="13"/>
      <c r="D68" s="13"/>
      <c r="E68" s="13"/>
      <c r="F68" s="13"/>
      <c r="G68" s="37"/>
      <c r="H68" s="37"/>
    </row>
    <row r="69" spans="1:7" ht="15">
      <c r="A69" s="13"/>
      <c r="B69" s="13"/>
      <c r="C69" s="13"/>
      <c r="D69" s="13"/>
      <c r="E69" s="13"/>
      <c r="F69" s="13"/>
      <c r="G69" s="13"/>
    </row>
    <row r="70" spans="1:7" ht="15">
      <c r="A70" s="13"/>
      <c r="B70" s="13"/>
      <c r="C70" s="13"/>
      <c r="D70" s="13"/>
      <c r="E70" s="13"/>
      <c r="F70" s="13"/>
      <c r="G70" s="13"/>
    </row>
    <row r="71" spans="1:7" ht="15">
      <c r="A71" s="13"/>
      <c r="B71" s="13"/>
      <c r="C71" s="13"/>
      <c r="D71" s="13"/>
      <c r="E71" s="13"/>
      <c r="F71" s="13"/>
      <c r="G71" s="13"/>
    </row>
    <row r="72" spans="1:7" ht="15">
      <c r="A72" s="13"/>
      <c r="B72" s="13"/>
      <c r="C72" s="13"/>
      <c r="D72" s="13"/>
      <c r="E72" s="13"/>
      <c r="F72" s="13"/>
      <c r="G72" s="13"/>
    </row>
    <row r="73" spans="1:7" ht="15">
      <c r="A73" s="13"/>
      <c r="B73" s="13"/>
      <c r="C73" s="13"/>
      <c r="D73" s="13"/>
      <c r="E73" s="13"/>
      <c r="F73" s="13"/>
      <c r="G73" s="13"/>
    </row>
    <row r="74" spans="1:7" ht="15">
      <c r="A74" s="13"/>
      <c r="B74" s="13"/>
      <c r="C74" s="13"/>
      <c r="D74" s="13"/>
      <c r="E74" s="13"/>
      <c r="F74" s="13"/>
      <c r="G74" s="13"/>
    </row>
    <row r="75" spans="1:7" ht="15">
      <c r="A75" s="13"/>
      <c r="B75" s="13"/>
      <c r="C75" s="13"/>
      <c r="D75" s="13"/>
      <c r="E75" s="13"/>
      <c r="F75" s="13"/>
      <c r="G75" s="13"/>
    </row>
    <row r="76" spans="1:7" ht="15">
      <c r="A76" s="13"/>
      <c r="B76" s="13"/>
      <c r="C76" s="13"/>
      <c r="D76" s="13"/>
      <c r="E76" s="13"/>
      <c r="F76" s="13"/>
      <c r="G76" s="13"/>
    </row>
    <row r="77" spans="1:7" ht="15">
      <c r="A77" s="13"/>
      <c r="B77" s="13"/>
      <c r="C77" s="13"/>
      <c r="D77" s="13"/>
      <c r="E77" s="13"/>
      <c r="F77" s="13"/>
      <c r="G77" s="13"/>
    </row>
    <row r="78" spans="1:7" ht="15">
      <c r="A78" s="13"/>
      <c r="B78" s="13"/>
      <c r="C78" s="13"/>
      <c r="D78" s="13"/>
      <c r="E78" s="13"/>
      <c r="F78" s="13"/>
      <c r="G78" s="13"/>
    </row>
    <row r="79" spans="1:7" ht="15">
      <c r="A79" s="13"/>
      <c r="B79" s="13"/>
      <c r="C79" s="13"/>
      <c r="D79" s="13"/>
      <c r="E79" s="13"/>
      <c r="F79" s="13"/>
      <c r="G79" s="13"/>
    </row>
    <row r="80" spans="1:7" ht="15">
      <c r="A80" s="13"/>
      <c r="B80" s="13"/>
      <c r="C80" s="13"/>
      <c r="D80" s="13"/>
      <c r="E80" s="13"/>
      <c r="F80" s="13"/>
      <c r="G80" s="13"/>
    </row>
    <row r="81" spans="1:7" ht="15">
      <c r="A81" s="13"/>
      <c r="B81" s="13"/>
      <c r="C81" s="13"/>
      <c r="D81" s="13"/>
      <c r="E81" s="13"/>
      <c r="F81" s="13"/>
      <c r="G81" s="13"/>
    </row>
    <row r="82" spans="1:7" ht="15">
      <c r="A82" s="13"/>
      <c r="B82" s="13"/>
      <c r="C82" s="13"/>
      <c r="D82" s="13"/>
      <c r="E82" s="13"/>
      <c r="F82" s="13"/>
      <c r="G82" s="13"/>
    </row>
    <row r="83" spans="1:7" ht="15">
      <c r="A83" s="13"/>
      <c r="B83" s="13"/>
      <c r="C83" s="13"/>
      <c r="D83" s="13"/>
      <c r="E83" s="13"/>
      <c r="F83" s="13"/>
      <c r="G83" s="13"/>
    </row>
    <row r="84" spans="1:7" ht="15">
      <c r="A84" s="13"/>
      <c r="B84" s="13"/>
      <c r="C84" s="13"/>
      <c r="D84" s="13"/>
      <c r="E84" s="13"/>
      <c r="F84" s="13"/>
      <c r="G84" s="13"/>
    </row>
    <row r="85" spans="1:7" ht="15">
      <c r="A85" s="13"/>
      <c r="B85" s="13"/>
      <c r="C85" s="13"/>
      <c r="D85" s="13"/>
      <c r="E85" s="13"/>
      <c r="F85" s="13"/>
      <c r="G85" s="13"/>
    </row>
    <row r="86" spans="1:7" ht="15">
      <c r="A86" s="13"/>
      <c r="B86" s="13"/>
      <c r="C86" s="13"/>
      <c r="D86" s="13"/>
      <c r="E86" s="13"/>
      <c r="F86" s="13"/>
      <c r="G86" s="13"/>
    </row>
    <row r="87" spans="1:7" ht="15">
      <c r="A87" s="13"/>
      <c r="B87" s="13"/>
      <c r="C87" s="13"/>
      <c r="D87" s="13"/>
      <c r="E87" s="13"/>
      <c r="F87" s="13"/>
      <c r="G87" s="13"/>
    </row>
    <row r="88" spans="1:7" ht="15">
      <c r="A88" s="13"/>
      <c r="B88" s="13"/>
      <c r="C88" s="13"/>
      <c r="D88" s="13"/>
      <c r="E88" s="13"/>
      <c r="F88" s="13"/>
      <c r="G88" s="13"/>
    </row>
    <row r="89" spans="1:7" ht="15">
      <c r="A89" s="13"/>
      <c r="B89" s="13"/>
      <c r="C89" s="13"/>
      <c r="D89" s="13"/>
      <c r="E89" s="13"/>
      <c r="F89" s="13"/>
      <c r="G89" s="13"/>
    </row>
    <row r="90" spans="1:7" ht="15">
      <c r="A90" s="13"/>
      <c r="B90" s="13"/>
      <c r="C90" s="13"/>
      <c r="D90" s="13"/>
      <c r="E90" s="13"/>
      <c r="F90" s="13"/>
      <c r="G90" s="13"/>
    </row>
    <row r="91" spans="1:7" ht="15">
      <c r="A91" s="13"/>
      <c r="B91" s="13"/>
      <c r="C91" s="13"/>
      <c r="D91" s="13"/>
      <c r="E91" s="13"/>
      <c r="F91" s="13"/>
      <c r="G91" s="13"/>
    </row>
    <row r="92" spans="1:7" ht="15">
      <c r="A92" s="13"/>
      <c r="B92" s="13"/>
      <c r="C92" s="13"/>
      <c r="D92" s="13"/>
      <c r="E92" s="13"/>
      <c r="F92" s="13"/>
      <c r="G92" s="13"/>
    </row>
    <row r="93" spans="1:7" ht="15">
      <c r="A93" s="13"/>
      <c r="B93" s="13"/>
      <c r="C93" s="13"/>
      <c r="D93" s="13"/>
      <c r="E93" s="13"/>
      <c r="F93" s="13"/>
      <c r="G93" s="13"/>
    </row>
    <row r="94" spans="1:7" ht="15">
      <c r="A94" s="13"/>
      <c r="B94" s="13"/>
      <c r="C94" s="13"/>
      <c r="D94" s="13"/>
      <c r="E94" s="13"/>
      <c r="F94" s="13"/>
      <c r="G94" s="13"/>
    </row>
    <row r="95" spans="1:7" ht="15">
      <c r="A95" s="13"/>
      <c r="B95" s="13"/>
      <c r="C95" s="13"/>
      <c r="D95" s="13"/>
      <c r="E95" s="13"/>
      <c r="F95" s="13"/>
      <c r="G95" s="13"/>
    </row>
    <row r="96" spans="1:7" ht="15">
      <c r="A96" s="13"/>
      <c r="B96" s="13"/>
      <c r="C96" s="13"/>
      <c r="D96" s="13"/>
      <c r="E96" s="13"/>
      <c r="F96" s="13"/>
      <c r="G96" s="13"/>
    </row>
    <row r="97" spans="1:7" ht="15">
      <c r="A97" s="13"/>
      <c r="B97" s="13"/>
      <c r="C97" s="13"/>
      <c r="D97" s="13"/>
      <c r="E97" s="13"/>
      <c r="F97" s="13"/>
      <c r="G97" s="13"/>
    </row>
    <row r="98" spans="1:7" ht="15">
      <c r="A98" s="13"/>
      <c r="B98" s="13"/>
      <c r="C98" s="13"/>
      <c r="D98" s="13"/>
      <c r="E98" s="13"/>
      <c r="F98" s="13"/>
      <c r="G98" s="13"/>
    </row>
    <row r="99" spans="1:7" ht="15">
      <c r="A99" s="13"/>
      <c r="B99" s="13"/>
      <c r="C99" s="13"/>
      <c r="D99" s="13"/>
      <c r="E99" s="13"/>
      <c r="F99" s="13"/>
      <c r="G99" s="13"/>
    </row>
  </sheetData>
  <sheetProtection/>
  <mergeCells count="13">
    <mergeCell ref="A2:K2"/>
    <mergeCell ref="A3:A5"/>
    <mergeCell ref="B3:B5"/>
    <mergeCell ref="C3:C5"/>
    <mergeCell ref="D3:D5"/>
    <mergeCell ref="E3:E5"/>
    <mergeCell ref="F3:F5"/>
    <mergeCell ref="G3:G5"/>
    <mergeCell ref="H3:K3"/>
    <mergeCell ref="H4:H5"/>
    <mergeCell ref="J4:J5"/>
    <mergeCell ref="K4:K5"/>
    <mergeCell ref="I4:I5"/>
  </mergeCells>
  <printOptions/>
  <pageMargins left="0.7874015748031497" right="0.3937007874015748" top="0.5905511811023623" bottom="0.5905511811023623" header="0.5118110236220472" footer="0.5118110236220472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Okulovka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k34</dc:creator>
  <cp:keywords/>
  <dc:description/>
  <cp:lastModifiedBy>Надежда Никифорова</cp:lastModifiedBy>
  <cp:lastPrinted>2022-11-08T08:35:25Z</cp:lastPrinted>
  <dcterms:created xsi:type="dcterms:W3CDTF">2005-06-21T10:34:02Z</dcterms:created>
  <dcterms:modified xsi:type="dcterms:W3CDTF">2022-11-08T08:36:00Z</dcterms:modified>
  <cp:category/>
  <cp:version/>
  <cp:contentType/>
  <cp:contentStatus/>
</cp:coreProperties>
</file>